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0435e95ec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l" sheetId="1" r:id="Rad78926989c24e13"/>
    <x:sheet xmlns:r="http://schemas.openxmlformats.org/officeDocument/2006/relationships" name="Inputs" sheetId="2" r:id="Rc7b3ebfafd6249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-&quot;"/>
    <x:numFmt numFmtId="201" formatCode="0.0%;(0.0%);&quot;-&quot;"/>
    <x:numFmt numFmtId="202" formatCode="&quot;$&quot;#,##0;(&quot;$&quot;#,##0);&quot;-&quot;"/>
    <x:numFmt numFmtId="203" formatCode="&quot;$&quot;0.0000"/>
    <x:numFmt numFmtId="204" formatCode="&quot;$&quot;#,##0.00"/>
  </x:numFmts>
  <x:fonts count="5">
    <x:font>
      <x:sz val="11"/>
      <x:name val="Carlito"/>
    </x:font>
    <x:font>
      <x:sz val="10"/>
      <x:color rgb="FF111827"/>
      <x:name val="Arial"/>
    </x:font>
    <x:font>
      <x:b/>
      <x:sz val="15"/>
      <x:color rgb="FF111827"/>
      <x:name val="Arial"/>
    </x:font>
    <x:font>
      <x:b/>
      <x:sz val="10"/>
      <x:color rgb="FFFFFFFF"/>
      <x:name val="Arial"/>
    </x:font>
    <x:font>
      <x:sz val="10"/>
      <x:color rgb="FF1661B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B59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ea1badac3c440b" /><Relationship Type="http://schemas.openxmlformats.org/officeDocument/2006/relationships/theme" Target="/xl/theme/theme1.xml" Id="Rdf9efec3a9114047" /><Relationship Type="http://schemas.openxmlformats.org/officeDocument/2006/relationships/sharedStrings" Target="/xl/sharedStrings.xml" Id="R88886377d5254d25" /><Relationship Type="http://schemas.openxmlformats.org/officeDocument/2006/relationships/worksheet" Target="/xl/worksheets/sheet1.xml" Id="Rad78926989c24e13" /><Relationship Type="http://schemas.openxmlformats.org/officeDocument/2006/relationships/worksheet" Target="/xl/worksheets/sheet2.xml" Id="Rc7b3ebfafd6249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59"/>
  </x:sheetPr>
  <x:sheetViews>
    <x:sheetView showGridLines="0" workbookViewId="0"/>
  </x:sheetViews>
  <x:sheetFormatPr defaultRowHeight="15"/>
  <x:cols>
    <x:col min="2" max="2" width="58" hidden="0" customWidth="1"/>
    <x:col min="3" max="3" width="21" hidden="0" customWidth="1"/>
  </x:cols>
  <x:sheetData>
    <x:row r="2">
      <x:c r="B2" s="3" t="str">
        <x:v>Bidder capacity planner</x:v>
      </x:c>
      <x:c r="C2" s="2"/>
    </x:row>
    <x:row r="3">
      <x:c r="B3" s="2" t="str">
        <x:v>October 17, 2026. Illustrative model. Edit inputs and check sources.</x:v>
      </x:c>
      <x:c r="C3" s="2"/>
    </x:row>
    <x:row r="4">
      <x:c r="B4" s="2"/>
      <x:c r="C4" s="2"/>
    </x:row>
    <x:row r="5" ht="25" customHeight="1">
      <x:c r="B5" s="5" t="str">
        <x:v>Calculated result</x:v>
      </x:c>
      <x:c r="C5" s="5" t="str">
        <x:v>Value</x:v>
      </x:c>
    </x:row>
    <x:row r="6">
      <x:c r="B6" s="2" t="str">
        <x:v>Average QPS</x:v>
      </x:c>
      <x:c r="C6" s="13" t="n">
        <x:f>Inputs!$B$6/Inputs!$B$7</x:f>
        <x:v>50000</x:v>
      </x:c>
    </x:row>
    <x:row r="7">
      <x:c r="B7" s="2" t="str">
        <x:v>Peak QPS per region</x:v>
      </x:c>
      <x:c r="C7" s="13" t="n">
        <x:f>IF(Inputs!$B$22=1,Inputs!$B$6,Inputs!$B$6/Inputs!$B$21)</x:f>
        <x:v>100000</x:v>
      </x:c>
    </x:row>
    <x:row r="8">
      <x:c r="B8" s="2" t="str">
        <x:v>Busy vCPUs at peak</x:v>
      </x:c>
      <x:c r="C8" s="13" t="n">
        <x:f>$C$7*Inputs!$B$16/1000</x:f>
        <x:v>200</x:v>
      </x:c>
    </x:row>
    <x:row r="9">
      <x:c r="B9" s="2" t="str">
        <x:v>Provisioned vCPUs</x:v>
      </x:c>
      <x:c r="C9" s="13" t="n">
        <x:f>$C$8/Inputs!$B$17</x:f>
        <x:v>333.33333333333337</x:v>
      </x:c>
    </x:row>
    <x:row r="10">
      <x:c r="B10" s="2" t="str">
        <x:v>Cores per active instance</x:v>
      </x:c>
      <x:c r="C10" s="13" t="n">
        <x:f>IF(Inputs!$B$25=2,Inputs!$B$28,Inputs!$B$18)</x:f>
        <x:v>4</x:v>
      </x:c>
    </x:row>
    <x:row r="11">
      <x:c r="B11" s="2" t="str">
        <x:v>Instances per region</x:v>
      </x:c>
      <x:c r="C11" s="13" t="n">
        <x:f>ROUNDUP($C$9/$C$10,0)+Inputs!$B$23</x:f>
        <x:v>85</x:v>
      </x:c>
    </x:row>
    <x:row r="12">
      <x:c r="B12" s="2" t="str">
        <x:v>Instances total</x:v>
      </x:c>
      <x:c r="C12" s="13" t="n">
        <x:f>$C$11*Inputs!$B$21</x:f>
        <x:v>170</x:v>
      </x:c>
    </x:row>
    <x:row r="13">
      <x:c r="B13" s="2" t="str">
        <x:v>QPS capacity per region</x:v>
      </x:c>
      <x:c r="C13" s="13" t="n">
        <x:f>$C$11*$C$10*1000/Inputs!$B$16</x:f>
        <x:v>170000</x:v>
      </x:c>
    </x:row>
    <x:row r="14">
      <x:c r="B14" s="2" t="str">
        <x:v>CPU utilization at peak</x:v>
      </x:c>
      <x:c r="C14" s="14" t="n">
        <x:f>$C$7/$C$13</x:f>
        <x:v>0.5882352941176471</x:v>
      </x:c>
    </x:row>
    <x:row r="15">
      <x:c r="B15" s="2" t="str">
        <x:v>Headroom to saturation</x:v>
      </x:c>
      <x:c r="C15" s="14" t="n">
        <x:f>($C$13-$C$7)/$C$7</x:f>
        <x:v>0.7</x:v>
      </x:c>
    </x:row>
    <x:row r="16">
      <x:c r="B16" s="2" t="str">
        <x:v>Compute budget, ms</x:v>
      </x:c>
      <x:c r="C16" s="13" t="n">
        <x:f>Inputs!$B$12-Inputs!$B$13-Inputs!$B$14</x:f>
        <x:v>95</x:v>
      </x:c>
    </x:row>
    <x:row r="17">
      <x:c r="B17" s="2" t="str">
        <x:v>Margin above p99 target, ms</x:v>
      </x:c>
      <x:c r="C17" s="13" t="n">
        <x:f>$C$16-Inputs!$B$15</x:f>
        <x:v>45</x:v>
      </x:c>
    </x:row>
    <x:row r="18">
      <x:c r="B18" s="2" t="str">
        <x:v>In-flight requests per instance</x:v>
      </x:c>
      <x:c r="C18" s="13" t="n">
        <x:f>$C$7*(Inputs!$B$15/1000)/$C$11</x:f>
        <x:v>58.8235294117647</x:v>
      </x:c>
    </x:row>
    <x:row r="19">
      <x:c r="B19" s="2" t="str">
        <x:v>Monthly internet egress, GB</x:v>
      </x:c>
      <x:c r="C19" s="13" t="n">
        <x:f>$C$6*(Inputs!$B$10*Inputs!$B$9+(1-Inputs!$B$10)*Inputs!$B$11)*2630016/1000000000</x:f>
        <x:v>61437.173760000005</x:v>
      </x:c>
    </x:row>
    <x:row r="20">
      <x:c r="B20" s="2" t="str">
        <x:v>Monthly ingress, GB</x:v>
      </x:c>
      <x:c r="C20" s="13" t="n">
        <x:f>$C$6*Inputs!$B$8*2630016/1000000000</x:f>
        <x:v>538627.2768</x:v>
      </x:c>
    </x:row>
    <x:row r="21">
      <x:c r="B21" s="2" t="str">
        <x:v>AWS egress cost</x:v>
      </x:c>
      <x:c r="C21" s="15" t="n">
        <x:f>MIN(MAX($C$19-100,0),10000)*0.09+MIN(MAX($C$19-10100,0),40000)*0.085+MIN(MAX($C$19-50100,0),100000)*0.07+MAX($C$19-150100,0)*0.05</x:f>
        <x:v>5093.6021632</x:v>
      </x:c>
    </x:row>
    <x:row r="22">
      <x:c r="B22" s="2" t="str">
        <x:v>Egress in GiB for GCP</x:v>
      </x:c>
      <x:c r="C22" s="13" t="n">
        <x:f>$C$19*1000000000/1073741824</x:f>
        <x:v>57217.826843261726</x:v>
      </x:c>
    </x:row>
    <x:row r="23">
      <x:c r="B23" s="2" t="str">
        <x:v>GCP egress cost</x:v>
      </x:c>
      <x:c r="C23" s="15" t="n">
        <x:f>MIN($C$22,1024)*0.12+MIN(MAX($C$22-1024,0),9216)*0.11+MAX($C$22-10240,0)*0.085</x:f>
        <x:v>5129.755281677247</x:v>
      </x:c>
    </x:row>
    <x:row r="24">
      <x:c r="B24" s="2" t="str">
        <x:v>Selected egress cost</x:v>
      </x:c>
      <x:c r="C24" s="15" t="n">
        <x:f>IF(Inputs!$B$25=2,0,IF(Inputs!$B$25=1,$C$23,$C$21))+Inputs!$B$29*Inputs!$B$30*Inputs!$B$31</x:f>
        <x:v>5093.6021632</x:v>
      </x:c>
    </x:row>
    <x:row r="25">
      <x:c r="B25" s="2" t="str">
        <x:v>Monthly compute cost</x:v>
      </x:c>
      <x:c r="C25" s="15" t="n">
        <x:f>IF(Inputs!$B$25=2,$C$12*Inputs!$B$27,$C$12*Inputs!$B$19*Inputs!$B$20)</x:f>
        <x:v>17994.5</x:v>
      </x:c>
    </x:row>
    <x:row r="26">
      <x:c r="B26" s="2" t="str">
        <x:v>Monthly ingress cost</x:v>
      </x:c>
      <x:c r="C26" s="15" t="n">
        <x:f>$C$20*Inputs!$B$26</x:f>
        <x:v>0</x:v>
      </x:c>
    </x:row>
    <x:row r="27">
      <x:c r="B27" s="2" t="str">
        <x:v>Total monthly cost</x:v>
      </x:c>
      <x:c r="C27" s="15" t="n">
        <x:f>$C$25+$C$24+$C$26</x:f>
        <x:v>23088.1021632</x:v>
      </x:c>
    </x:row>
    <x:row r="28">
      <x:c r="B28" s="2" t="str">
        <x:v>CPU constraint ratio</x:v>
      </x:c>
      <x:c r="C28" s="13" t="n">
        <x:f>$C$14/Inputs!$B$17</x:f>
        <x:v>0.9803921568627452</x:v>
      </x:c>
    </x:row>
    <x:row r="29">
      <x:c r="B29" s="2" t="str">
        <x:v>Time constraint ratio</x:v>
      </x:c>
      <x:c r="C29" s="13" t="n">
        <x:f>IF($C$16&lt;=0,999,Inputs!$B$15/$C$16)</x:f>
        <x:v>0.5263157894736842</x:v>
      </x:c>
    </x:row>
    <x:row r="30">
      <x:c r="B30" s="2" t="str">
        <x:v>Connection constraint ratio</x:v>
      </x:c>
      <x:c r="C30" s="13" t="n">
        <x:f>$C$18/Inputs!$B$24</x:f>
        <x:v>0.22977941176470587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729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20" hidden="0" customWidth="1"/>
    <x:col min="3" max="3" width="12" hidden="0" customWidth="1"/>
    <x:col min="4" max="4" width="70" hidden="0" customWidth="1"/>
    <x:col min="5" max="5" width="105" hidden="0" customWidth="1"/>
  </x:cols>
  <x:sheetData>
    <x:row r="2">
      <x:c r="A2" s="3" t="str">
        <x:v>Editable model inputs</x:v>
      </x:c>
      <x:c r="B2" s="2"/>
      <x:c r="C2" s="2"/>
      <x:c r="D2" s="2"/>
      <x:c r="E2" s="2"/>
    </x:row>
    <x:row r="3">
      <x:c r="A3" s="2" t="str">
        <x:v>Percentage inputs store fractions. Source links and assumption labels are shown beside each input.</x:v>
      </x:c>
      <x:c r="B3" s="2"/>
      <x:c r="C3" s="2"/>
      <x:c r="D3" s="2" t="str">
        <x:v>CC BY 4.0</x:v>
      </x:c>
      <x:c r="E3" s="2" t="str">
        <x:v>https://creativecommons.org/licenses/by/4.0/</x:v>
      </x:c>
    </x:row>
    <x:row r="4">
      <x:c r="A4" s="2"/>
      <x:c r="B4" s="2"/>
      <x:c r="C4" s="2"/>
      <x:c r="D4" s="2"/>
      <x:c r="E4" s="2"/>
    </x:row>
    <x:row r="5" ht="25" customHeight="1">
      <x:c r="A5" s="5" t="str">
        <x:v>Input</x:v>
      </x:c>
      <x:c r="B5" s="5" t="str">
        <x:v>Value</x:v>
      </x:c>
      <x:c r="C5" s="5" t="str">
        <x:v>Unit</x:v>
      </x:c>
      <x:c r="D5" s="5" t="str">
        <x:v>Source or assumption</x:v>
      </x:c>
      <x:c r="E5" s="5" t="str">
        <x:v>Source URL</x:v>
      </x:c>
    </x:row>
    <x:row r="6">
      <x:c r="A6" s="2" t="str">
        <x:v>Peak QPS</x:v>
      </x:c>
      <x:c r="B6" s="8" t="n">
        <x:v>100000</x:v>
      </x:c>
      <x:c r="C6" s="2" t="str"/>
      <x:c r="D6" s="2" t="str">
        <x:v>Editable assumption</x:v>
      </x:c>
      <x:c r="E6" s="2" t="str"/>
    </x:row>
    <x:row r="7">
      <x:c r="A7" s="2" t="str">
        <x:v>Peak-to-average ratio</x:v>
      </x:c>
      <x:c r="B7" s="8" t="n">
        <x:v>2</x:v>
      </x:c>
      <x:c r="C7" s="2" t="str"/>
      <x:c r="D7" s="2" t="str">
        <x:v>Editable assumption</x:v>
      </x:c>
      <x:c r="E7" s="2" t="str"/>
    </x:row>
    <x:row r="8">
      <x:c r="A8" s="2" t="str">
        <x:v>Request size, bytes</x:v>
      </x:c>
      <x:c r="B8" s="8" t="n">
        <x:v>4096</x:v>
      </x:c>
      <x:c r="C8" s="2" t="str"/>
      <x:c r="D8" s="2" t="str">
        <x:v>Editable assumption</x:v>
      </x:c>
      <x:c r="E8" s="2" t="str"/>
    </x:row>
    <x:row r="9">
      <x:c r="A9" s="2" t="str">
        <x:v>Bid response size, bytes</x:v>
      </x:c>
      <x:c r="B9" s="8" t="n">
        <x:v>1536</x:v>
      </x:c>
      <x:c r="C9" s="2" t="str"/>
      <x:c r="D9" s="2" t="str">
        <x:v>Editable assumption</x:v>
      </x:c>
      <x:c r="E9" s="2" t="str"/>
    </x:row>
    <x:row r="10">
      <x:c r="A10" s="2" t="str">
        <x:v>Bid rate</x:v>
      </x:c>
      <x:c r="B10" s="9" t="n">
        <x:v>0.2</x:v>
      </x:c>
      <x:c r="C10" s="2" t="str">
        <x:v>%</x:v>
      </x:c>
      <x:c r="D10" s="2" t="str">
        <x:v>Editable assumption</x:v>
      </x:c>
      <x:c r="E10" s="2" t="str"/>
    </x:row>
    <x:row r="11">
      <x:c r="A11" s="2" t="str">
        <x:v>No-bid response, bytes</x:v>
      </x:c>
      <x:c r="B11" s="8" t="n">
        <x:v>200</x:v>
      </x:c>
      <x:c r="C11" s="2" t="str"/>
      <x:c r="D11" s="2" t="str">
        <x:v>Editable assumption</x:v>
      </x:c>
      <x:c r="E11" s="2" t="str"/>
    </x:row>
    <x:row r="12">
      <x:c r="A12" s="2" t="str">
        <x:v>Exchange timeout, ms</x:v>
      </x:c>
      <x:c r="B12" s="8" t="n">
        <x:v>120</x:v>
      </x:c>
      <x:c r="C12" s="2" t="str">
        <x:v>ms</x:v>
      </x:c>
      <x:c r="D12" s="2" t="str">
        <x:v>Illustrative OpenRTB example; source accessed October 17, 2026</x:v>
      </x:c>
      <x:c r="E12" s="2" t="str">
        <x:v>https://github.com/InteractiveAdvertisingBureau/openrtb2.x/blob/main/2.6.md</x:v>
      </x:c>
    </x:row>
    <x:row r="13">
      <x:c r="A13" s="2" t="str">
        <x:v>Network round trip, ms</x:v>
      </x:c>
      <x:c r="B13" s="8" t="n">
        <x:v>20</x:v>
      </x:c>
      <x:c r="C13" s="2" t="str">
        <x:v>ms</x:v>
      </x:c>
      <x:c r="D13" s="2" t="str">
        <x:v>Editable assumption</x:v>
      </x:c>
      <x:c r="E13" s="2" t="str"/>
    </x:row>
    <x:row r="14">
      <x:c r="A14" s="2" t="str">
        <x:v>Framework overhead, ms</x:v>
      </x:c>
      <x:c r="B14" s="8" t="n">
        <x:v>5</x:v>
      </x:c>
      <x:c r="C14" s="2" t="str">
        <x:v>ms</x:v>
      </x:c>
      <x:c r="D14" s="2" t="str">
        <x:v>Editable assumption</x:v>
      </x:c>
      <x:c r="E14" s="2" t="str"/>
    </x:row>
    <x:row r="15">
      <x:c r="A15" s="2" t="str">
        <x:v>Compute p99 target, ms</x:v>
      </x:c>
      <x:c r="B15" s="8" t="n">
        <x:v>50</x:v>
      </x:c>
      <x:c r="C15" s="2" t="str">
        <x:v>ms</x:v>
      </x:c>
      <x:c r="D15" s="2" t="str">
        <x:v>Editable assumption</x:v>
      </x:c>
      <x:c r="E15" s="2" t="str"/>
    </x:row>
    <x:row r="16">
      <x:c r="A16" s="2" t="str">
        <x:v>CPU time per request, ms</x:v>
      </x:c>
      <x:c r="B16" s="8" t="n">
        <x:v>2</x:v>
      </x:c>
      <x:c r="C16" s="2" t="str">
        <x:v>ms</x:v>
      </x:c>
      <x:c r="D16" s="2" t="str">
        <x:v>Editable assumption</x:v>
      </x:c>
      <x:c r="E16" s="2" t="str"/>
    </x:row>
    <x:row r="17">
      <x:c r="A17" s="2" t="str">
        <x:v>Target CPU utilization</x:v>
      </x:c>
      <x:c r="B17" s="9" t="n">
        <x:v>0.6</x:v>
      </x:c>
      <x:c r="C17" s="2" t="str">
        <x:v>%</x:v>
      </x:c>
      <x:c r="D17" s="2" t="str">
        <x:v>Editable assumption</x:v>
      </x:c>
      <x:c r="E17" s="2" t="str"/>
    </x:row>
    <x:row r="18">
      <x:c r="A18" s="2" t="str">
        <x:v>vCPUs per instance</x:v>
      </x:c>
      <x:c r="B18" s="8" t="n">
        <x:v>4</x:v>
      </x:c>
      <x:c r="C18" s="2" t="str"/>
      <x:c r="D18" s="2" t="str">
        <x:v>c7g.xlarge, October 17, 2026</x:v>
      </x:c>
      <x:c r="E18" s="2" t="str">
        <x:v>https://instances.vantage.sh/aws/ec2/c7g.xlarge</x:v>
      </x:c>
    </x:row>
    <x:row r="19">
      <x:c r="A19" s="2" t="str">
        <x:v>Hourly instance price</x:v>
      </x:c>
      <x:c r="B19" s="11" t="n">
        <x:v>0.145</x:v>
      </x:c>
      <x:c r="C19" s="2" t="str">
        <x:v>USD</x:v>
      </x:c>
      <x:c r="D19" s="2" t="str">
        <x:v>c7g.xlarge, October 17, 2026; US East assumed</x:v>
      </x:c>
      <x:c r="E19" s="2" t="str">
        <x:v>https://instances.vantage.sh/aws/ec2/c7g.xlarge</x:v>
      </x:c>
    </x:row>
    <x:row r="20">
      <x:c r="A20" s="2" t="str">
        <x:v>Hours per month</x:v>
      </x:c>
      <x:c r="B20" s="8" t="n">
        <x:v>730</x:v>
      </x:c>
      <x:c r="C20" s="2" t="str"/>
      <x:c r="D20" s="2" t="str">
        <x:v>Convention</x:v>
      </x:c>
      <x:c r="E20" s="2" t="str"/>
    </x:row>
    <x:row r="21">
      <x:c r="A21" s="2" t="str">
        <x:v>Regions</x:v>
      </x:c>
      <x:c r="B21" s="8" t="n">
        <x:v>2</x:v>
      </x:c>
      <x:c r="C21" s="2" t="str"/>
      <x:c r="D21" s="2" t="str">
        <x:v>Editable assumption</x:v>
      </x:c>
      <x:c r="E21" s="2" t="str"/>
    </x:row>
    <x:row r="22">
      <x:c r="A22" s="2" t="str">
        <x:v>Sizing mode: 1 failover, 0 traffic share</x:v>
      </x:c>
      <x:c r="B22" s="8" t="n">
        <x:v>1</x:v>
      </x:c>
      <x:c r="C22" s="2" t="str"/>
      <x:c r="D22" s="2" t="str">
        <x:v>Editable assumption</x:v>
      </x:c>
      <x:c r="E22" s="2" t="str"/>
    </x:row>
    <x:row r="23">
      <x:c r="A23" s="2" t="str">
        <x:v>Redundancy per region</x:v>
      </x:c>
      <x:c r="B23" s="8" t="n">
        <x:v>1</x:v>
      </x:c>
      <x:c r="C23" s="2" t="str"/>
      <x:c r="D23" s="2" t="str">
        <x:v>Editable assumption</x:v>
      </x:c>
      <x:c r="E23" s="2" t="str"/>
    </x:row>
    <x:row r="24">
      <x:c r="A24" s="2" t="str">
        <x:v>Connection limit per instance</x:v>
      </x:c>
      <x:c r="B24" s="8" t="n">
        <x:v>256</x:v>
      </x:c>
      <x:c r="C24" s="2" t="str"/>
      <x:c r="D24" s="2" t="str">
        <x:v>Editable assumption</x:v>
      </x:c>
      <x:c r="E24" s="2" t="str"/>
    </x:row>
    <x:row r="25">
      <x:c r="A25" s="2" t="str">
        <x:v>Provider: 0 AWS, 1 GCP, 2 bare metal</x:v>
      </x:c>
      <x:c r="B25" s="8" t="n">
        <x:v>0</x:v>
      </x:c>
      <x:c r="C25" s="2" t="str"/>
      <x:c r="D25" s="2" t="str">
        <x:v>Editable assumption</x:v>
      </x:c>
      <x:c r="E25" s="2" t="str"/>
    </x:row>
    <x:row r="26">
      <x:c r="A26" s="2" t="str">
        <x:v>Ingress price per GB</x:v>
      </x:c>
      <x:c r="B26" s="11" t="n">
        <x:v>0</x:v>
      </x:c>
      <x:c r="C26" s="2" t="str">
        <x:v>USD</x:v>
      </x:c>
      <x:c r="D26" s="2" t="str">
        <x:v>Editable assumption</x:v>
      </x:c>
      <x:c r="E26" s="2" t="str"/>
    </x:row>
    <x:row r="27">
      <x:c r="A27" s="2" t="str">
        <x:v>Bare-metal monthly server price</x:v>
      </x:c>
      <x:c r="B27" s="12"/>
      <x:c r="C27" s="2" t="str">
        <x:v>USD</x:v>
      </x:c>
      <x:c r="D27" s="2" t="str">
        <x:v>Editable assumption</x:v>
      </x:c>
      <x:c r="E27" s="2" t="str"/>
    </x:row>
    <x:row r="28">
      <x:c r="A28" s="2" t="str">
        <x:v>Bare-metal CPU cores</x:v>
      </x:c>
      <x:c r="B28" s="8" t="n">
        <x:v>32</x:v>
      </x:c>
      <x:c r="C28" s="2" t="str"/>
      <x:c r="D28" s="2" t="str">
        <x:v>Editable assumption</x:v>
      </x:c>
      <x:c r="E28" s="2" t="str"/>
    </x:row>
    <x:row r="29">
      <x:c r="A29" s="2" t="str">
        <x:v>Inter-region log replication share</x:v>
      </x:c>
      <x:c r="B29" s="9" t="n">
        <x:v>0</x:v>
      </x:c>
      <x:c r="C29" s="2" t="str">
        <x:v>%</x:v>
      </x:c>
      <x:c r="D29" s="2" t="str">
        <x:v>Editable assumption</x:v>
      </x:c>
      <x:c r="E29" s="2" t="str"/>
    </x:row>
    <x:row r="30">
      <x:c r="A30" s="2" t="str">
        <x:v>Monthly log volume, GB</x:v>
      </x:c>
      <x:c r="B30" s="8" t="n">
        <x:v>0</x:v>
      </x:c>
      <x:c r="C30" s="2" t="str"/>
      <x:c r="D30" s="2" t="str">
        <x:v>Editable assumption</x:v>
      </x:c>
      <x:c r="E30" s="2" t="str"/>
    </x:row>
    <x:row r="31">
      <x:c r="A31" s="2" t="str">
        <x:v>Inter-region price per GB</x:v>
      </x:c>
      <x:c r="B31" s="11" t="n">
        <x:v>0.02</x:v>
      </x:c>
      <x:c r="C31" s="2" t="str">
        <x:v>USD</x:v>
      </x:c>
      <x:c r="D31" s="2" t="str">
        <x:v>CloudZero, May 1, 2026</x:v>
      </x:c>
      <x:c r="E31" s="2" t="str">
        <x:v>https://www.cloudzero.com/blog/aws-egress-costs</x:v>
      </x:c>
    </x:row>
  </x:sheetData>
  <x:pageMargins left="0.7" right="0.7" top="0.75" bottom="0.75" header="0.3" footer="0.3"/>
</x:worksheet>
</file>